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035" windowHeight="12270" activeTab="0"/>
  </bookViews>
  <sheets>
    <sheet name="MERV MPH Calculator" sheetId="1" r:id="rId1"/>
  </sheets>
  <definedNames/>
  <calcPr fullCalcOnLoad="1"/>
</workbook>
</file>

<file path=xl/sharedStrings.xml><?xml version="1.0" encoding="utf-8"?>
<sst xmlns="http://schemas.openxmlformats.org/spreadsheetml/2006/main" count="60" uniqueCount="49">
  <si>
    <t>Motor kV rating</t>
  </si>
  <si>
    <t>Teeth on Center Diff</t>
  </si>
  <si>
    <t>Teeth on Differential Ring</t>
  </si>
  <si>
    <t>Teeth on Differential Pinion</t>
  </si>
  <si>
    <t>Transmission Ratio (calc)</t>
  </si>
  <si>
    <t>Differential Configuration</t>
  </si>
  <si>
    <t>Differential Ratio (calc)</t>
  </si>
  <si>
    <t>Teeth on idler to Center Diff</t>
  </si>
  <si>
    <t>Teeth on shaft to Slipper</t>
  </si>
  <si>
    <t>Motor Gearing</t>
  </si>
  <si>
    <t>Combined Ratios</t>
  </si>
  <si>
    <t>7.4 V (2S)</t>
  </si>
  <si>
    <t>11.1 V (3S)</t>
  </si>
  <si>
    <t>22.2 V (6S)</t>
  </si>
  <si>
    <t>Tire Diameter</t>
  </si>
  <si>
    <t xml:space="preserve"> Gear Ratio [external] (calc)</t>
  </si>
  <si>
    <t>Wheel Tire Configuration</t>
  </si>
  <si>
    <t>Diameter after Balooning</t>
  </si>
  <si>
    <t>inches</t>
  </si>
  <si>
    <t>Tire Circumference (calc)</t>
  </si>
  <si>
    <t>miles</t>
  </si>
  <si>
    <t>Traxxas Mini E-Revo Speed Estimation Worksheet</t>
  </si>
  <si>
    <t>Created by WolfPlayer.  Last Modified on 2/14/2010</t>
  </si>
  <si>
    <t>* Stock spur gear has 50 teeth</t>
  </si>
  <si>
    <t>* Stock pinion gear has 28 teeth.  Stock 'speed' pinion has 23 teeth.</t>
  </si>
  <si>
    <t>* Stock motor is 4000kV</t>
  </si>
  <si>
    <t>Pinion Gear tooth count</t>
  </si>
  <si>
    <t>Spur Gear tooth count</t>
  </si>
  <si>
    <t>Teeth on idler to Slipper</t>
  </si>
  <si>
    <t>* The tooth count on the center differential.  Lower cog assembly with 2 output shafts that connect to the center driveshafts.</t>
  </si>
  <si>
    <t xml:space="preserve">* This is the forward internal idler cog between the center differential and the spur gear shaft.  Middle Cog gear (smaller and more towards the front of the vehicle).  </t>
  </si>
  <si>
    <t>* This is the published internal gear ratio by Traxxas.  This value will either be 5.04 or 9.72 depending on whether you have flipped tranny gears.</t>
  </si>
  <si>
    <t>* Stock tire diameter is about 3.15 inches.  Pro-Line Dirt Hawgs are about 3.65 inches.</t>
  </si>
  <si>
    <t>Internal Transmission Configuration</t>
  </si>
  <si>
    <t>Motor RPMs at a given voltage …</t>
  </si>
  <si>
    <t>Axle RPMs at a given voltage …</t>
  </si>
  <si>
    <t>Estimated Speed (MPH) at a given voltage …</t>
  </si>
  <si>
    <t>14.8 V (4s)</t>
  </si>
  <si>
    <t>** Stock battery is 7.4 volts (2s).  Running 2 stock batteries in Series is 14.8 volts (4s).</t>
  </si>
  <si>
    <t>* For a flipped tranny, reverse the teeth on shaft to slipper with the teeth on idler to slipper (the values in red)</t>
  </si>
  <si>
    <t>Directions: You can only change the values in RED (doc is protected).  You may change the pinion, spur, tranny (for flipped), tire diameter, and one custom motor entry.</t>
  </si>
  <si>
    <t>* Stock is 25.  Flipped is 18. This is the internal cog that is located on the shaft that goes to the slipper clutch.  Top Cog gear.</t>
  </si>
  <si>
    <t xml:space="preserve">* Stock is 18.  Flipped is 25.  This is the rearward internal idler cog between the center differential and the spur gear shaft.  Middle Cog gear (larger and more towards the rear of the vehicle).  </t>
  </si>
  <si>
    <t>* This is the value that you must enter to be utilized in the calculations below.  The above value is for your personal reference only.</t>
  </si>
  <si>
    <t>Overall Gear Ratio (calc)</t>
  </si>
  <si>
    <t>Driveline Ratio [internal] (calc)</t>
  </si>
  <si>
    <t>* Total Overall Gear Ratio: Considers the transmission gearset, Differential gearset, and the Motor Gearing (pinion and spur)</t>
  </si>
  <si>
    <t>* Overall gear ratio can be thought of like this:  Every one turn of the wheel will require X-number of turns from the motor.  X = the Overall gear ratio.</t>
  </si>
  <si>
    <t>* Gear Ratio [external] considers only the spur and pinion gears.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</si>
</sst>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4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b/>
      <i/>
      <sz val="11"/>
      <color indexed="8"/>
      <name val="Calibri"/>
      <family val="2"/>
    </font>
    <font>
      <b/>
      <sz val="14"/>
      <color indexed="8"/>
      <name val="Calibri"/>
      <family val="2"/>
    </font>
    <font>
      <b/>
      <sz val="11"/>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sz val="14"/>
      <color theme="1"/>
      <name val="Calibri"/>
      <family val="2"/>
    </font>
    <font>
      <b/>
      <sz val="11"/>
      <color rgb="FFFF0000"/>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95">
    <xf numFmtId="0" fontId="0" fillId="0" borderId="0" xfId="0" applyFont="1" applyAlignment="1">
      <alignment/>
    </xf>
    <xf numFmtId="0" fontId="3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39" fillId="0" borderId="0" xfId="0" applyFont="1" applyAlignment="1">
      <alignment horizontal="left"/>
    </xf>
    <xf numFmtId="0" fontId="0" fillId="0" borderId="0" xfId="0" applyFont="1" applyAlignment="1">
      <alignment horizontal="center"/>
    </xf>
    <xf numFmtId="0" fontId="40" fillId="33" borderId="0" xfId="0" applyFont="1" applyFill="1" applyAlignment="1">
      <alignment horizontal="left"/>
    </xf>
    <xf numFmtId="0" fontId="0" fillId="33" borderId="0" xfId="0" applyFill="1" applyAlignment="1">
      <alignment horizontal="center"/>
    </xf>
    <xf numFmtId="0" fontId="0" fillId="33" borderId="0" xfId="0" applyFill="1" applyAlignment="1">
      <alignment/>
    </xf>
    <xf numFmtId="0" fontId="0" fillId="33" borderId="0" xfId="0" applyFill="1" applyAlignment="1">
      <alignment horizontal="left"/>
    </xf>
    <xf numFmtId="0" fontId="39" fillId="33" borderId="0" xfId="0" applyFont="1" applyFill="1" applyAlignment="1">
      <alignment horizontal="left"/>
    </xf>
    <xf numFmtId="0" fontId="40" fillId="2" borderId="0" xfId="0" applyFont="1" applyFill="1" applyAlignment="1">
      <alignment horizontal="left"/>
    </xf>
    <xf numFmtId="0" fontId="0" fillId="2" borderId="0" xfId="0" applyFill="1" applyAlignment="1">
      <alignment horizontal="center"/>
    </xf>
    <xf numFmtId="0" fontId="0" fillId="2" borderId="0" xfId="0" applyFill="1" applyAlignment="1">
      <alignment/>
    </xf>
    <xf numFmtId="0" fontId="0" fillId="2" borderId="0" xfId="0" applyFill="1" applyAlignment="1">
      <alignment horizontal="left"/>
    </xf>
    <xf numFmtId="0" fontId="39" fillId="2" borderId="0" xfId="0" applyFont="1" applyFill="1" applyAlignment="1">
      <alignment horizontal="left"/>
    </xf>
    <xf numFmtId="0" fontId="0" fillId="4" borderId="0" xfId="0" applyFill="1" applyAlignment="1">
      <alignment horizontal="center"/>
    </xf>
    <xf numFmtId="0" fontId="0" fillId="4" borderId="0" xfId="0" applyFill="1" applyAlignment="1">
      <alignment/>
    </xf>
    <xf numFmtId="0" fontId="37" fillId="4" borderId="0" xfId="0" applyFont="1" applyFill="1" applyAlignment="1">
      <alignment/>
    </xf>
    <xf numFmtId="0" fontId="0" fillId="3" borderId="0" xfId="0" applyFill="1" applyAlignment="1">
      <alignment horizontal="center"/>
    </xf>
    <xf numFmtId="0" fontId="0" fillId="3" borderId="0" xfId="0" applyFill="1" applyAlignment="1">
      <alignment/>
    </xf>
    <xf numFmtId="0" fontId="0" fillId="3" borderId="0" xfId="0" applyFill="1" applyAlignment="1">
      <alignment horizontal="left"/>
    </xf>
    <xf numFmtId="0" fontId="40" fillId="3" borderId="0" xfId="0" applyFont="1" applyFill="1" applyAlignment="1">
      <alignment horizontal="left"/>
    </xf>
    <xf numFmtId="0" fontId="39" fillId="3" borderId="0" xfId="0" applyFont="1" applyFill="1" applyAlignment="1">
      <alignment horizontal="center"/>
    </xf>
    <xf numFmtId="0" fontId="0" fillId="5" borderId="0" xfId="0" applyFill="1" applyAlignment="1">
      <alignment horizontal="center"/>
    </xf>
    <xf numFmtId="0" fontId="0" fillId="5" borderId="0" xfId="0" applyFill="1" applyAlignment="1">
      <alignment/>
    </xf>
    <xf numFmtId="0" fontId="0" fillId="33" borderId="0" xfId="0" applyFont="1" applyFill="1" applyAlignment="1">
      <alignment horizontal="left"/>
    </xf>
    <xf numFmtId="0" fontId="40" fillId="4" borderId="0" xfId="0" applyFont="1" applyFill="1" applyAlignment="1">
      <alignment horizontal="left"/>
    </xf>
    <xf numFmtId="0" fontId="0" fillId="4" borderId="0" xfId="0" applyFont="1" applyFill="1" applyAlignment="1">
      <alignment horizontal="left"/>
    </xf>
    <xf numFmtId="0" fontId="39" fillId="4" borderId="0" xfId="0" applyFont="1" applyFill="1" applyAlignment="1">
      <alignment horizontal="left"/>
    </xf>
    <xf numFmtId="0" fontId="39" fillId="3" borderId="0" xfId="0" applyFont="1" applyFill="1" applyAlignment="1">
      <alignment horizontal="left"/>
    </xf>
    <xf numFmtId="0" fontId="0" fillId="4" borderId="0" xfId="0" applyFill="1" applyAlignment="1">
      <alignment horizontal="left"/>
    </xf>
    <xf numFmtId="0" fontId="0" fillId="5" borderId="0" xfId="0" applyFill="1" applyAlignment="1">
      <alignment horizontal="left"/>
    </xf>
    <xf numFmtId="0" fontId="0" fillId="7" borderId="10" xfId="0" applyFill="1" applyBorder="1" applyAlignment="1">
      <alignment horizontal="center"/>
    </xf>
    <xf numFmtId="0" fontId="0" fillId="7" borderId="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1" fontId="0" fillId="7" borderId="10" xfId="0" applyNumberFormat="1" applyFill="1" applyBorder="1" applyAlignment="1">
      <alignment horizontal="center"/>
    </xf>
    <xf numFmtId="1" fontId="0" fillId="7" borderId="0" xfId="0" applyNumberFormat="1" applyFill="1" applyBorder="1" applyAlignment="1">
      <alignment horizontal="center"/>
    </xf>
    <xf numFmtId="1" fontId="0" fillId="7" borderId="11" xfId="0" applyNumberFormat="1" applyFill="1" applyBorder="1" applyAlignment="1">
      <alignment horizontal="center"/>
    </xf>
    <xf numFmtId="1" fontId="0" fillId="7" borderId="12" xfId="0" applyNumberFormat="1" applyFill="1" applyBorder="1" applyAlignment="1">
      <alignment horizontal="center"/>
    </xf>
    <xf numFmtId="1" fontId="0" fillId="7" borderId="13" xfId="0" applyNumberFormat="1" applyFill="1" applyBorder="1" applyAlignment="1">
      <alignment horizontal="center"/>
    </xf>
    <xf numFmtId="1" fontId="0" fillId="7" borderId="14" xfId="0" applyNumberFormat="1" applyFill="1" applyBorder="1" applyAlignment="1">
      <alignment horizontal="center"/>
    </xf>
    <xf numFmtId="164" fontId="0" fillId="13" borderId="10" xfId="0" applyNumberFormat="1" applyFill="1" applyBorder="1" applyAlignment="1">
      <alignment/>
    </xf>
    <xf numFmtId="164" fontId="0" fillId="13" borderId="0" xfId="0" applyNumberFormat="1" applyFill="1" applyBorder="1" applyAlignment="1">
      <alignment/>
    </xf>
    <xf numFmtId="164" fontId="0" fillId="13" borderId="11" xfId="0" applyNumberFormat="1" applyFill="1" applyBorder="1" applyAlignment="1">
      <alignment/>
    </xf>
    <xf numFmtId="164" fontId="0" fillId="13" borderId="12" xfId="0" applyNumberFormat="1" applyFill="1" applyBorder="1" applyAlignment="1">
      <alignment/>
    </xf>
    <xf numFmtId="164" fontId="0" fillId="13" borderId="13" xfId="0" applyNumberFormat="1" applyFill="1" applyBorder="1" applyAlignment="1">
      <alignment/>
    </xf>
    <xf numFmtId="164" fontId="0" fillId="13" borderId="14" xfId="0" applyNumberFormat="1" applyFill="1" applyBorder="1" applyAlignment="1">
      <alignment/>
    </xf>
    <xf numFmtId="0" fontId="37" fillId="7" borderId="15" xfId="0" applyFont="1" applyFill="1" applyBorder="1" applyAlignment="1">
      <alignment horizontal="center"/>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7" xfId="0" applyFill="1" applyBorder="1" applyAlignment="1">
      <alignment horizontal="left"/>
    </xf>
    <xf numFmtId="0" fontId="37" fillId="7" borderId="18" xfId="0" applyFont="1" applyFill="1" applyBorder="1" applyAlignment="1">
      <alignment horizontal="left"/>
    </xf>
    <xf numFmtId="0" fontId="0" fillId="7" borderId="19" xfId="0" applyFill="1" applyBorder="1" applyAlignment="1">
      <alignment horizontal="center"/>
    </xf>
    <xf numFmtId="0" fontId="0" fillId="7" borderId="20" xfId="0" applyFill="1" applyBorder="1" applyAlignment="1">
      <alignment horizontal="center"/>
    </xf>
    <xf numFmtId="0" fontId="0" fillId="7" borderId="19" xfId="0" applyFill="1" applyBorder="1" applyAlignment="1">
      <alignment/>
    </xf>
    <xf numFmtId="0" fontId="0" fillId="7" borderId="20" xfId="0" applyFill="1" applyBorder="1" applyAlignment="1">
      <alignment/>
    </xf>
    <xf numFmtId="0" fontId="37" fillId="13" borderId="18" xfId="0" applyFont="1" applyFill="1" applyBorder="1" applyAlignment="1">
      <alignment/>
    </xf>
    <xf numFmtId="0" fontId="0" fillId="13" borderId="19" xfId="0" applyFill="1" applyBorder="1" applyAlignment="1">
      <alignment/>
    </xf>
    <xf numFmtId="0" fontId="0" fillId="13" borderId="20" xfId="0" applyFill="1" applyBorder="1" applyAlignment="1">
      <alignment/>
    </xf>
    <xf numFmtId="0" fontId="37" fillId="0" borderId="0" xfId="0" applyFont="1" applyFill="1" applyAlignment="1">
      <alignment horizontal="center"/>
    </xf>
    <xf numFmtId="0" fontId="0" fillId="0" borderId="0" xfId="0" applyFill="1" applyAlignment="1">
      <alignment/>
    </xf>
    <xf numFmtId="0" fontId="41" fillId="0" borderId="0" xfId="0" applyFont="1" applyAlignment="1">
      <alignment horizontal="left"/>
    </xf>
    <xf numFmtId="0" fontId="37" fillId="4" borderId="0" xfId="0" applyFont="1" applyFill="1" applyAlignment="1">
      <alignment horizontal="left"/>
    </xf>
    <xf numFmtId="0" fontId="42" fillId="0" borderId="0" xfId="0" applyFont="1" applyAlignment="1">
      <alignment horizontal="left"/>
    </xf>
    <xf numFmtId="0" fontId="39" fillId="7" borderId="15" xfId="0" applyFont="1" applyFill="1" applyBorder="1" applyAlignment="1">
      <alignment horizontal="center"/>
    </xf>
    <xf numFmtId="0" fontId="39" fillId="7" borderId="10" xfId="0" applyFont="1" applyFill="1" applyBorder="1" applyAlignment="1">
      <alignment horizontal="center"/>
    </xf>
    <xf numFmtId="0" fontId="39" fillId="7" borderId="0" xfId="0" applyFont="1" applyFill="1" applyBorder="1" applyAlignment="1">
      <alignment horizontal="center"/>
    </xf>
    <xf numFmtId="0" fontId="39" fillId="7" borderId="11" xfId="0" applyFont="1" applyFill="1" applyBorder="1" applyAlignment="1">
      <alignment horizontal="center"/>
    </xf>
    <xf numFmtId="1" fontId="39" fillId="7" borderId="10" xfId="0" applyNumberFormat="1" applyFont="1" applyFill="1" applyBorder="1" applyAlignment="1">
      <alignment horizontal="center"/>
    </xf>
    <xf numFmtId="1" fontId="39" fillId="7" borderId="0" xfId="0" applyNumberFormat="1" applyFont="1" applyFill="1" applyBorder="1" applyAlignment="1">
      <alignment horizontal="center"/>
    </xf>
    <xf numFmtId="1" fontId="39" fillId="7" borderId="11" xfId="0" applyNumberFormat="1" applyFont="1" applyFill="1" applyBorder="1" applyAlignment="1">
      <alignment horizontal="center"/>
    </xf>
    <xf numFmtId="164" fontId="39" fillId="13" borderId="10" xfId="0" applyNumberFormat="1" applyFont="1" applyFill="1" applyBorder="1" applyAlignment="1">
      <alignment/>
    </xf>
    <xf numFmtId="164" fontId="39" fillId="13" borderId="0" xfId="0" applyNumberFormat="1" applyFont="1" applyFill="1" applyBorder="1" applyAlignment="1">
      <alignment/>
    </xf>
    <xf numFmtId="164" fontId="39" fillId="13" borderId="11" xfId="0" applyNumberFormat="1" applyFont="1" applyFill="1" applyBorder="1" applyAlignment="1">
      <alignment/>
    </xf>
    <xf numFmtId="0" fontId="40" fillId="5" borderId="0" xfId="0" applyFont="1" applyFill="1" applyAlignment="1">
      <alignment horizontal="left"/>
    </xf>
    <xf numFmtId="0" fontId="43" fillId="7" borderId="10" xfId="0" applyFont="1" applyFill="1" applyBorder="1" applyAlignment="1">
      <alignment horizontal="center"/>
    </xf>
    <xf numFmtId="0" fontId="43" fillId="7" borderId="0" xfId="0" applyFont="1" applyFill="1" applyBorder="1" applyAlignment="1">
      <alignment horizontal="center"/>
    </xf>
    <xf numFmtId="0" fontId="43" fillId="7" borderId="11" xfId="0" applyFont="1" applyFill="1" applyBorder="1" applyAlignment="1">
      <alignment horizontal="center"/>
    </xf>
    <xf numFmtId="0" fontId="43" fillId="13" borderId="10" xfId="0" applyFont="1" applyFill="1" applyBorder="1" applyAlignment="1">
      <alignment horizontal="center"/>
    </xf>
    <xf numFmtId="0" fontId="43" fillId="13" borderId="0" xfId="0" applyFont="1" applyFill="1" applyBorder="1" applyAlignment="1">
      <alignment horizontal="center"/>
    </xf>
    <xf numFmtId="0" fontId="43" fillId="13" borderId="11" xfId="0" applyFont="1" applyFill="1" applyBorder="1" applyAlignment="1">
      <alignment horizontal="center"/>
    </xf>
    <xf numFmtId="0" fontId="42" fillId="2" borderId="0" xfId="0" applyFont="1" applyFill="1" applyAlignment="1" applyProtection="1">
      <alignment horizontal="center"/>
      <protection locked="0"/>
    </xf>
    <xf numFmtId="0" fontId="42" fillId="33" borderId="0" xfId="0" applyFont="1" applyFill="1" applyAlignment="1" applyProtection="1">
      <alignment horizontal="center"/>
      <protection locked="0"/>
    </xf>
    <xf numFmtId="0" fontId="42" fillId="5" borderId="0" xfId="0" applyFont="1" applyFill="1" applyAlignment="1" applyProtection="1">
      <alignment horizontal="center"/>
      <protection locked="0"/>
    </xf>
    <xf numFmtId="0" fontId="42" fillId="7" borderId="15" xfId="0" applyFont="1" applyFill="1" applyBorder="1" applyAlignment="1" applyProtection="1">
      <alignment horizontal="center"/>
      <protection locked="0"/>
    </xf>
    <xf numFmtId="165" fontId="39" fillId="2" borderId="0" xfId="0" applyNumberFormat="1" applyFont="1" applyFill="1" applyAlignment="1">
      <alignment horizontal="center"/>
    </xf>
    <xf numFmtId="165" fontId="39" fillId="33" borderId="0" xfId="0" applyNumberFormat="1" applyFont="1" applyFill="1" applyAlignment="1">
      <alignment horizontal="center"/>
    </xf>
    <xf numFmtId="165" fontId="39" fillId="4" borderId="0" xfId="0" applyNumberFormat="1" applyFont="1" applyFill="1" applyAlignment="1">
      <alignment horizontal="center"/>
    </xf>
    <xf numFmtId="165" fontId="0" fillId="3" borderId="0" xfId="0" applyNumberFormat="1" applyFont="1" applyFill="1" applyAlignment="1">
      <alignment horizontal="center"/>
    </xf>
    <xf numFmtId="165" fontId="39" fillId="3" borderId="0" xfId="0" applyNumberFormat="1" applyFont="1" applyFill="1" applyAlignment="1">
      <alignment horizontal="center"/>
    </xf>
    <xf numFmtId="165" fontId="0" fillId="5" borderId="0" xfId="0" applyNumberForma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6"/>
  <sheetViews>
    <sheetView tabSelected="1" zoomScalePageLayoutView="0" workbookViewId="0" topLeftCell="A1">
      <selection activeCell="A1" sqref="A1"/>
    </sheetView>
  </sheetViews>
  <sheetFormatPr defaultColWidth="9.140625" defaultRowHeight="15"/>
  <cols>
    <col min="1" max="1" width="27.00390625" style="3" customWidth="1"/>
    <col min="2" max="3" width="9.7109375" style="2" customWidth="1"/>
    <col min="4" max="4" width="10.140625" style="2" customWidth="1"/>
    <col min="5" max="5" width="9.8515625" style="2" customWidth="1"/>
    <col min="6" max="6" width="9.57421875" style="2" customWidth="1"/>
    <col min="7" max="7" width="9.7109375" style="0" customWidth="1"/>
    <col min="8" max="9" width="9.57421875" style="0" customWidth="1"/>
    <col min="10" max="10" width="9.28125" style="0" customWidth="1"/>
    <col min="11" max="11" width="9.7109375" style="0" customWidth="1"/>
    <col min="12" max="12" width="9.57421875" style="0" customWidth="1"/>
    <col min="13" max="13" width="11.140625" style="0" customWidth="1"/>
  </cols>
  <sheetData>
    <row r="1" ht="18.75">
      <c r="A1" s="65" t="s">
        <v>21</v>
      </c>
    </row>
    <row r="2" ht="15">
      <c r="A2" s="4" t="s">
        <v>22</v>
      </c>
    </row>
    <row r="3" ht="15">
      <c r="A3" s="67" t="s">
        <v>40</v>
      </c>
    </row>
    <row r="5" spans="1:6" s="13" customFormat="1" ht="15">
      <c r="A5" s="11" t="s">
        <v>9</v>
      </c>
      <c r="B5" s="12"/>
      <c r="C5" s="14"/>
      <c r="D5" s="12"/>
      <c r="E5" s="12"/>
      <c r="F5" s="12"/>
    </row>
    <row r="6" spans="1:6" s="13" customFormat="1" ht="15">
      <c r="A6" s="14" t="s">
        <v>26</v>
      </c>
      <c r="B6" s="85">
        <v>28</v>
      </c>
      <c r="C6" s="14" t="s">
        <v>24</v>
      </c>
      <c r="D6" s="12"/>
      <c r="E6" s="12"/>
      <c r="F6" s="12"/>
    </row>
    <row r="7" spans="1:6" s="13" customFormat="1" ht="15">
      <c r="A7" s="14" t="s">
        <v>27</v>
      </c>
      <c r="B7" s="85">
        <v>50</v>
      </c>
      <c r="C7" s="14" t="s">
        <v>23</v>
      </c>
      <c r="D7" s="12"/>
      <c r="E7" s="12"/>
      <c r="F7" s="12"/>
    </row>
    <row r="8" spans="1:6" s="13" customFormat="1" ht="15">
      <c r="A8" s="15" t="s">
        <v>15</v>
      </c>
      <c r="B8" s="89">
        <f>B7/B6</f>
        <v>1.7857142857142858</v>
      </c>
      <c r="C8" s="14" t="s">
        <v>48</v>
      </c>
      <c r="D8" s="12"/>
      <c r="E8" s="12"/>
      <c r="F8" s="12"/>
    </row>
    <row r="9" ht="15">
      <c r="C9" s="3"/>
    </row>
    <row r="10" spans="1:6" s="8" customFormat="1" ht="15">
      <c r="A10" s="6" t="s">
        <v>33</v>
      </c>
      <c r="B10" s="7"/>
      <c r="C10" s="9"/>
      <c r="D10" s="7"/>
      <c r="E10" s="7"/>
      <c r="F10" s="7"/>
    </row>
    <row r="11" spans="1:6" s="8" customFormat="1" ht="15">
      <c r="A11" s="9" t="s">
        <v>8</v>
      </c>
      <c r="B11" s="86">
        <v>25</v>
      </c>
      <c r="C11" s="9" t="s">
        <v>41</v>
      </c>
      <c r="D11" s="7"/>
      <c r="E11" s="7"/>
      <c r="F11" s="7"/>
    </row>
    <row r="12" spans="1:6" s="8" customFormat="1" ht="15">
      <c r="A12" s="9" t="s">
        <v>28</v>
      </c>
      <c r="B12" s="86">
        <v>18</v>
      </c>
      <c r="C12" s="9" t="s">
        <v>42</v>
      </c>
      <c r="D12" s="7"/>
      <c r="E12" s="7"/>
      <c r="F12" s="7"/>
    </row>
    <row r="13" spans="1:6" s="8" customFormat="1" ht="15">
      <c r="A13" s="9" t="s">
        <v>7</v>
      </c>
      <c r="B13" s="7">
        <v>13</v>
      </c>
      <c r="C13" s="9" t="s">
        <v>30</v>
      </c>
      <c r="D13" s="7"/>
      <c r="E13" s="7"/>
      <c r="F13" s="7"/>
    </row>
    <row r="14" spans="1:6" s="8" customFormat="1" ht="15">
      <c r="A14" s="26" t="s">
        <v>1</v>
      </c>
      <c r="B14" s="7">
        <v>35</v>
      </c>
      <c r="C14" s="9" t="s">
        <v>29</v>
      </c>
      <c r="D14" s="7"/>
      <c r="E14" s="7"/>
      <c r="F14" s="7"/>
    </row>
    <row r="15" spans="1:6" s="8" customFormat="1" ht="15">
      <c r="A15" s="10" t="s">
        <v>4</v>
      </c>
      <c r="B15" s="90">
        <f>(B14/B13)*(B12/B11)</f>
        <v>1.9384615384615385</v>
      </c>
      <c r="C15" s="9"/>
      <c r="D15" s="7"/>
      <c r="E15" s="7"/>
      <c r="F15" s="7"/>
    </row>
    <row r="16" spans="1:6" s="8" customFormat="1" ht="15">
      <c r="A16" s="9" t="s">
        <v>39</v>
      </c>
      <c r="B16" s="7"/>
      <c r="C16" s="9"/>
      <c r="D16" s="7"/>
      <c r="E16" s="7"/>
      <c r="F16" s="7"/>
    </row>
    <row r="17" ht="15">
      <c r="C17" s="3"/>
    </row>
    <row r="18" spans="1:6" s="17" customFormat="1" ht="15">
      <c r="A18" s="27" t="s">
        <v>5</v>
      </c>
      <c r="B18" s="16"/>
      <c r="C18" s="31"/>
      <c r="D18" s="16"/>
      <c r="E18" s="16"/>
      <c r="F18" s="16"/>
    </row>
    <row r="19" spans="1:3" s="18" customFormat="1" ht="15">
      <c r="A19" s="28" t="s">
        <v>2</v>
      </c>
      <c r="B19" s="16">
        <v>39</v>
      </c>
      <c r="C19" s="66"/>
    </row>
    <row r="20" spans="1:6" s="17" customFormat="1" ht="15">
      <c r="A20" s="28" t="s">
        <v>3</v>
      </c>
      <c r="B20" s="16">
        <v>15</v>
      </c>
      <c r="C20" s="31"/>
      <c r="D20" s="16"/>
      <c r="E20" s="16"/>
      <c r="F20" s="16"/>
    </row>
    <row r="21" spans="1:6" s="17" customFormat="1" ht="15">
      <c r="A21" s="29" t="s">
        <v>6</v>
      </c>
      <c r="B21" s="91">
        <f>B19/B20</f>
        <v>2.6</v>
      </c>
      <c r="C21" s="31"/>
      <c r="D21" s="16"/>
      <c r="E21" s="16"/>
      <c r="F21" s="16"/>
    </row>
    <row r="22" ht="15">
      <c r="C22" s="3"/>
    </row>
    <row r="23" spans="1:6" s="20" customFormat="1" ht="15">
      <c r="A23" s="22" t="s">
        <v>10</v>
      </c>
      <c r="B23" s="19"/>
      <c r="C23" s="21"/>
      <c r="D23" s="19"/>
      <c r="E23" s="19"/>
      <c r="F23" s="19"/>
    </row>
    <row r="24" spans="1:6" s="20" customFormat="1" ht="15">
      <c r="A24" s="30" t="s">
        <v>45</v>
      </c>
      <c r="B24" s="92">
        <f>B15*B21</f>
        <v>5.04</v>
      </c>
      <c r="C24" s="21" t="s">
        <v>31</v>
      </c>
      <c r="D24" s="19"/>
      <c r="E24" s="19"/>
      <c r="F24" s="19"/>
    </row>
    <row r="25" spans="1:6" s="20" customFormat="1" ht="15">
      <c r="A25" s="30" t="s">
        <v>44</v>
      </c>
      <c r="B25" s="93">
        <f>B24*B8</f>
        <v>9</v>
      </c>
      <c r="C25" s="21" t="s">
        <v>46</v>
      </c>
      <c r="D25" s="19"/>
      <c r="E25" s="19"/>
      <c r="F25" s="19"/>
    </row>
    <row r="26" spans="1:6" s="20" customFormat="1" ht="15">
      <c r="A26" s="30"/>
      <c r="B26" s="23"/>
      <c r="C26" s="21" t="s">
        <v>47</v>
      </c>
      <c r="D26" s="19"/>
      <c r="E26" s="19"/>
      <c r="F26" s="19"/>
    </row>
    <row r="27" ht="15">
      <c r="C27" s="3"/>
    </row>
    <row r="28" spans="1:6" s="25" customFormat="1" ht="15">
      <c r="A28" s="78" t="s">
        <v>16</v>
      </c>
      <c r="B28" s="24"/>
      <c r="C28" s="32"/>
      <c r="D28" s="24"/>
      <c r="E28" s="24"/>
      <c r="F28" s="24"/>
    </row>
    <row r="29" spans="1:6" s="25" customFormat="1" ht="15">
      <c r="A29" s="32" t="s">
        <v>14</v>
      </c>
      <c r="B29" s="87">
        <v>3.15</v>
      </c>
      <c r="C29" s="32" t="s">
        <v>18</v>
      </c>
      <c r="D29" s="32" t="s">
        <v>32</v>
      </c>
      <c r="E29" s="24"/>
      <c r="F29" s="24"/>
    </row>
    <row r="30" spans="1:6" s="25" customFormat="1" ht="15">
      <c r="A30" s="32" t="s">
        <v>17</v>
      </c>
      <c r="B30" s="87">
        <v>3.4</v>
      </c>
      <c r="C30" s="32" t="s">
        <v>18</v>
      </c>
      <c r="D30" s="32" t="s">
        <v>43</v>
      </c>
      <c r="E30" s="24"/>
      <c r="F30" s="24"/>
    </row>
    <row r="31" spans="1:6" s="25" customFormat="1" ht="15">
      <c r="A31" s="32" t="s">
        <v>19</v>
      </c>
      <c r="B31" s="94">
        <f>(2*PI())*B30/2</f>
        <v>10.681415022205297</v>
      </c>
      <c r="C31" s="32" t="s">
        <v>18</v>
      </c>
      <c r="D31" s="24"/>
      <c r="E31" s="24"/>
      <c r="F31" s="24"/>
    </row>
    <row r="32" spans="1:6" s="25" customFormat="1" ht="15">
      <c r="A32" s="32" t="s">
        <v>19</v>
      </c>
      <c r="B32" s="24">
        <f>B31/12/5280</f>
        <v>0.00016858293911308866</v>
      </c>
      <c r="C32" s="32" t="s">
        <v>20</v>
      </c>
      <c r="D32" s="24"/>
      <c r="E32" s="24"/>
      <c r="F32" s="24"/>
    </row>
    <row r="34" spans="1:13" ht="15">
      <c r="A34" s="54"/>
      <c r="B34" s="55" t="s">
        <v>34</v>
      </c>
      <c r="C34" s="56"/>
      <c r="D34" s="56"/>
      <c r="E34" s="57"/>
      <c r="F34" s="55" t="s">
        <v>35</v>
      </c>
      <c r="G34" s="58"/>
      <c r="H34" s="58"/>
      <c r="I34" s="59"/>
      <c r="J34" s="60" t="s">
        <v>36</v>
      </c>
      <c r="K34" s="61"/>
      <c r="L34" s="61"/>
      <c r="M34" s="62"/>
    </row>
    <row r="35" spans="1:13" s="63" customFormat="1" ht="15">
      <c r="A35" s="51" t="s">
        <v>0</v>
      </c>
      <c r="B35" s="79" t="s">
        <v>11</v>
      </c>
      <c r="C35" s="80" t="s">
        <v>12</v>
      </c>
      <c r="D35" s="80" t="s">
        <v>37</v>
      </c>
      <c r="E35" s="81" t="s">
        <v>13</v>
      </c>
      <c r="F35" s="79" t="s">
        <v>11</v>
      </c>
      <c r="G35" s="80" t="s">
        <v>12</v>
      </c>
      <c r="H35" s="80" t="s">
        <v>37</v>
      </c>
      <c r="I35" s="81" t="s">
        <v>13</v>
      </c>
      <c r="J35" s="82" t="s">
        <v>11</v>
      </c>
      <c r="K35" s="83" t="s">
        <v>12</v>
      </c>
      <c r="L35" s="83" t="s">
        <v>37</v>
      </c>
      <c r="M35" s="84" t="s">
        <v>13</v>
      </c>
    </row>
    <row r="36" spans="1:13" s="63" customFormat="1" ht="15">
      <c r="A36" s="88">
        <v>0</v>
      </c>
      <c r="B36" s="33">
        <f>A36*7.4</f>
        <v>0</v>
      </c>
      <c r="C36" s="34">
        <f>A36*11.1</f>
        <v>0</v>
      </c>
      <c r="D36" s="34">
        <f>A36*14.8</f>
        <v>0</v>
      </c>
      <c r="E36" s="35">
        <f>A36*22.2</f>
        <v>0</v>
      </c>
      <c r="F36" s="39">
        <f>B36/$B$25</f>
        <v>0</v>
      </c>
      <c r="G36" s="40">
        <f>C36/$B$25</f>
        <v>0</v>
      </c>
      <c r="H36" s="40">
        <f>D36/$B$25</f>
        <v>0</v>
      </c>
      <c r="I36" s="41">
        <f>E36/$B$25</f>
        <v>0</v>
      </c>
      <c r="J36" s="45">
        <f>(F36*60)*$B$32</f>
        <v>0</v>
      </c>
      <c r="K36" s="46">
        <f>(G36*60)*$B$32</f>
        <v>0</v>
      </c>
      <c r="L36" s="46">
        <f>(H36*60)*$B$32</f>
        <v>0</v>
      </c>
      <c r="M36" s="47">
        <f>(I36*60)*$B$32</f>
        <v>0</v>
      </c>
    </row>
    <row r="37" spans="1:13" s="64" customFormat="1" ht="15">
      <c r="A37" s="68">
        <v>4000</v>
      </c>
      <c r="B37" s="69">
        <f>A37*7.4</f>
        <v>29600</v>
      </c>
      <c r="C37" s="70">
        <f>A37*11.1</f>
        <v>44400</v>
      </c>
      <c r="D37" s="34">
        <f aca="true" t="shared" si="0" ref="D37:D47">A37*14.8</f>
        <v>59200</v>
      </c>
      <c r="E37" s="71">
        <f>A37*22.2</f>
        <v>88800</v>
      </c>
      <c r="F37" s="72">
        <f>B37/$B$25</f>
        <v>3288.8888888888887</v>
      </c>
      <c r="G37" s="73">
        <f aca="true" t="shared" si="1" ref="G37:I46">C37/$B$25</f>
        <v>4933.333333333333</v>
      </c>
      <c r="H37" s="73">
        <f t="shared" si="1"/>
        <v>6577.777777777777</v>
      </c>
      <c r="I37" s="74">
        <f t="shared" si="1"/>
        <v>9866.666666666666</v>
      </c>
      <c r="J37" s="75">
        <f>(F37*60)*$B$32</f>
        <v>33.26703331831616</v>
      </c>
      <c r="K37" s="76">
        <f aca="true" t="shared" si="2" ref="K37:M46">(G37*60)*$B$32</f>
        <v>49.90054997747424</v>
      </c>
      <c r="L37" s="76">
        <f t="shared" si="2"/>
        <v>66.53406663663232</v>
      </c>
      <c r="M37" s="77">
        <f t="shared" si="2"/>
        <v>99.80109995494848</v>
      </c>
    </row>
    <row r="38" spans="1:13" s="64" customFormat="1" ht="15">
      <c r="A38" s="52">
        <v>4200</v>
      </c>
      <c r="B38" s="33">
        <f aca="true" t="shared" si="3" ref="B38:B46">A38*7.4</f>
        <v>31080</v>
      </c>
      <c r="C38" s="34">
        <f aca="true" t="shared" si="4" ref="C38:C46">A38*11.1</f>
        <v>46620</v>
      </c>
      <c r="D38" s="34">
        <f t="shared" si="0"/>
        <v>62160</v>
      </c>
      <c r="E38" s="35">
        <f aca="true" t="shared" si="5" ref="E38:E46">A38*22.2</f>
        <v>93240</v>
      </c>
      <c r="F38" s="39">
        <f aca="true" t="shared" si="6" ref="F38:F46">B38/$B$25</f>
        <v>3453.3333333333335</v>
      </c>
      <c r="G38" s="40">
        <f t="shared" si="1"/>
        <v>5180</v>
      </c>
      <c r="H38" s="40">
        <f t="shared" si="1"/>
        <v>6906.666666666667</v>
      </c>
      <c r="I38" s="41">
        <f t="shared" si="1"/>
        <v>10360</v>
      </c>
      <c r="J38" s="45">
        <f aca="true" t="shared" si="7" ref="J38:J46">(F38*60)*$B$32</f>
        <v>34.93038498423197</v>
      </c>
      <c r="K38" s="46">
        <f t="shared" si="2"/>
        <v>52.39557747634796</v>
      </c>
      <c r="L38" s="46">
        <f t="shared" si="2"/>
        <v>69.86076996846394</v>
      </c>
      <c r="M38" s="47">
        <f t="shared" si="2"/>
        <v>104.79115495269592</v>
      </c>
    </row>
    <row r="39" spans="1:13" s="64" customFormat="1" ht="15">
      <c r="A39" s="52">
        <v>4600</v>
      </c>
      <c r="B39" s="33">
        <f t="shared" si="3"/>
        <v>34040</v>
      </c>
      <c r="C39" s="34">
        <f t="shared" si="4"/>
        <v>51060</v>
      </c>
      <c r="D39" s="34">
        <f t="shared" si="0"/>
        <v>68080</v>
      </c>
      <c r="E39" s="35">
        <f t="shared" si="5"/>
        <v>102120</v>
      </c>
      <c r="F39" s="39">
        <f t="shared" si="6"/>
        <v>3782.222222222222</v>
      </c>
      <c r="G39" s="40">
        <f t="shared" si="1"/>
        <v>5673.333333333333</v>
      </c>
      <c r="H39" s="40">
        <f t="shared" si="1"/>
        <v>7564.444444444444</v>
      </c>
      <c r="I39" s="41">
        <f t="shared" si="1"/>
        <v>11346.666666666666</v>
      </c>
      <c r="J39" s="45">
        <f t="shared" si="7"/>
        <v>38.25708831606359</v>
      </c>
      <c r="K39" s="46">
        <f t="shared" si="2"/>
        <v>57.38563247409538</v>
      </c>
      <c r="L39" s="46">
        <f t="shared" si="2"/>
        <v>76.51417663212717</v>
      </c>
      <c r="M39" s="47">
        <f t="shared" si="2"/>
        <v>114.77126494819076</v>
      </c>
    </row>
    <row r="40" spans="1:13" s="64" customFormat="1" ht="15">
      <c r="A40" s="52">
        <v>5400</v>
      </c>
      <c r="B40" s="33">
        <f t="shared" si="3"/>
        <v>39960</v>
      </c>
      <c r="C40" s="34">
        <f t="shared" si="4"/>
        <v>59940</v>
      </c>
      <c r="D40" s="34">
        <f t="shared" si="0"/>
        <v>79920</v>
      </c>
      <c r="E40" s="35">
        <f t="shared" si="5"/>
        <v>119880</v>
      </c>
      <c r="F40" s="39">
        <f t="shared" si="6"/>
        <v>4440</v>
      </c>
      <c r="G40" s="40">
        <f t="shared" si="1"/>
        <v>6660</v>
      </c>
      <c r="H40" s="40">
        <f t="shared" si="1"/>
        <v>8880</v>
      </c>
      <c r="I40" s="41">
        <f t="shared" si="1"/>
        <v>13320</v>
      </c>
      <c r="J40" s="45">
        <f t="shared" si="7"/>
        <v>44.91049497972682</v>
      </c>
      <c r="K40" s="46">
        <f t="shared" si="2"/>
        <v>67.36574246959023</v>
      </c>
      <c r="L40" s="46">
        <f t="shared" si="2"/>
        <v>89.82098995945364</v>
      </c>
      <c r="M40" s="47">
        <f t="shared" si="2"/>
        <v>134.73148493918046</v>
      </c>
    </row>
    <row r="41" spans="1:13" s="64" customFormat="1" ht="15">
      <c r="A41" s="52">
        <v>5700</v>
      </c>
      <c r="B41" s="33">
        <f t="shared" si="3"/>
        <v>42180</v>
      </c>
      <c r="C41" s="34">
        <f t="shared" si="4"/>
        <v>63270</v>
      </c>
      <c r="D41" s="34">
        <f t="shared" si="0"/>
        <v>84360</v>
      </c>
      <c r="E41" s="35">
        <f t="shared" si="5"/>
        <v>126540</v>
      </c>
      <c r="F41" s="39">
        <f t="shared" si="6"/>
        <v>4686.666666666667</v>
      </c>
      <c r="G41" s="40">
        <f t="shared" si="1"/>
        <v>7030</v>
      </c>
      <c r="H41" s="40">
        <f t="shared" si="1"/>
        <v>9373.333333333334</v>
      </c>
      <c r="I41" s="41">
        <f t="shared" si="1"/>
        <v>14060</v>
      </c>
      <c r="J41" s="45">
        <f t="shared" si="7"/>
        <v>47.40552247860053</v>
      </c>
      <c r="K41" s="46">
        <f t="shared" si="2"/>
        <v>71.1082837179008</v>
      </c>
      <c r="L41" s="46">
        <f t="shared" si="2"/>
        <v>94.81104495720106</v>
      </c>
      <c r="M41" s="47">
        <f t="shared" si="2"/>
        <v>142.2165674358016</v>
      </c>
    </row>
    <row r="42" spans="1:13" s="64" customFormat="1" ht="15">
      <c r="A42" s="52">
        <v>6800</v>
      </c>
      <c r="B42" s="33">
        <f t="shared" si="3"/>
        <v>50320</v>
      </c>
      <c r="C42" s="34">
        <f t="shared" si="4"/>
        <v>75480</v>
      </c>
      <c r="D42" s="34">
        <f t="shared" si="0"/>
        <v>100640</v>
      </c>
      <c r="E42" s="35">
        <f t="shared" si="5"/>
        <v>150960</v>
      </c>
      <c r="F42" s="39">
        <f t="shared" si="6"/>
        <v>5591.111111111111</v>
      </c>
      <c r="G42" s="40">
        <f t="shared" si="1"/>
        <v>8386.666666666666</v>
      </c>
      <c r="H42" s="40">
        <f t="shared" si="1"/>
        <v>11182.222222222223</v>
      </c>
      <c r="I42" s="41">
        <f t="shared" si="1"/>
        <v>16773.333333333332</v>
      </c>
      <c r="J42" s="45">
        <f t="shared" si="7"/>
        <v>56.55395664113748</v>
      </c>
      <c r="K42" s="46">
        <f t="shared" si="2"/>
        <v>84.8309349617062</v>
      </c>
      <c r="L42" s="46">
        <f t="shared" si="2"/>
        <v>113.10791328227496</v>
      </c>
      <c r="M42" s="47">
        <f t="shared" si="2"/>
        <v>169.6618699234124</v>
      </c>
    </row>
    <row r="43" spans="1:13" s="64" customFormat="1" ht="15">
      <c r="A43" s="52">
        <v>6900</v>
      </c>
      <c r="B43" s="33">
        <f t="shared" si="3"/>
        <v>51060</v>
      </c>
      <c r="C43" s="34">
        <f t="shared" si="4"/>
        <v>76590</v>
      </c>
      <c r="D43" s="34">
        <f t="shared" si="0"/>
        <v>102120</v>
      </c>
      <c r="E43" s="35">
        <f t="shared" si="5"/>
        <v>153180</v>
      </c>
      <c r="F43" s="39">
        <f t="shared" si="6"/>
        <v>5673.333333333333</v>
      </c>
      <c r="G43" s="40">
        <f t="shared" si="1"/>
        <v>8510</v>
      </c>
      <c r="H43" s="40">
        <f t="shared" si="1"/>
        <v>11346.666666666666</v>
      </c>
      <c r="I43" s="41">
        <f t="shared" si="1"/>
        <v>17020</v>
      </c>
      <c r="J43" s="45">
        <f t="shared" si="7"/>
        <v>57.38563247409538</v>
      </c>
      <c r="K43" s="46">
        <f t="shared" si="2"/>
        <v>86.07844871114307</v>
      </c>
      <c r="L43" s="46">
        <f t="shared" si="2"/>
        <v>114.77126494819076</v>
      </c>
      <c r="M43" s="47">
        <f t="shared" si="2"/>
        <v>172.15689742228614</v>
      </c>
    </row>
    <row r="44" spans="1:13" s="64" customFormat="1" ht="15">
      <c r="A44" s="52">
        <v>7700</v>
      </c>
      <c r="B44" s="33">
        <f t="shared" si="3"/>
        <v>56980</v>
      </c>
      <c r="C44" s="34">
        <f t="shared" si="4"/>
        <v>85470</v>
      </c>
      <c r="D44" s="34">
        <f t="shared" si="0"/>
        <v>113960</v>
      </c>
      <c r="E44" s="35">
        <f t="shared" si="5"/>
        <v>170940</v>
      </c>
      <c r="F44" s="39">
        <f t="shared" si="6"/>
        <v>6331.111111111111</v>
      </c>
      <c r="G44" s="40">
        <f t="shared" si="1"/>
        <v>9496.666666666666</v>
      </c>
      <c r="H44" s="40">
        <f t="shared" si="1"/>
        <v>12662.222222222223</v>
      </c>
      <c r="I44" s="41">
        <f t="shared" si="1"/>
        <v>18993.333333333332</v>
      </c>
      <c r="J44" s="45">
        <f t="shared" si="7"/>
        <v>64.03903913775862</v>
      </c>
      <c r="K44" s="46">
        <f t="shared" si="2"/>
        <v>96.05855870663792</v>
      </c>
      <c r="L44" s="46">
        <f t="shared" si="2"/>
        <v>128.07807827551724</v>
      </c>
      <c r="M44" s="47">
        <f t="shared" si="2"/>
        <v>192.11711741327585</v>
      </c>
    </row>
    <row r="45" spans="1:13" s="64" customFormat="1" ht="15">
      <c r="A45" s="52">
        <v>8000</v>
      </c>
      <c r="B45" s="33">
        <f t="shared" si="3"/>
        <v>59200</v>
      </c>
      <c r="C45" s="34">
        <f t="shared" si="4"/>
        <v>88800</v>
      </c>
      <c r="D45" s="34">
        <f t="shared" si="0"/>
        <v>118400</v>
      </c>
      <c r="E45" s="35">
        <f t="shared" si="5"/>
        <v>177600</v>
      </c>
      <c r="F45" s="39">
        <f t="shared" si="6"/>
        <v>6577.777777777777</v>
      </c>
      <c r="G45" s="40">
        <f t="shared" si="1"/>
        <v>9866.666666666666</v>
      </c>
      <c r="H45" s="40">
        <f t="shared" si="1"/>
        <v>13155.555555555555</v>
      </c>
      <c r="I45" s="41">
        <f t="shared" si="1"/>
        <v>19733.333333333332</v>
      </c>
      <c r="J45" s="45">
        <f t="shared" si="7"/>
        <v>66.53406663663232</v>
      </c>
      <c r="K45" s="46">
        <f t="shared" si="2"/>
        <v>99.80109995494848</v>
      </c>
      <c r="L45" s="46">
        <f t="shared" si="2"/>
        <v>133.06813327326464</v>
      </c>
      <c r="M45" s="47">
        <f t="shared" si="2"/>
        <v>199.60219990989697</v>
      </c>
    </row>
    <row r="46" spans="1:13" s="64" customFormat="1" ht="15">
      <c r="A46" s="52">
        <v>9000</v>
      </c>
      <c r="B46" s="33">
        <f t="shared" si="3"/>
        <v>66600</v>
      </c>
      <c r="C46" s="34">
        <f t="shared" si="4"/>
        <v>99900</v>
      </c>
      <c r="D46" s="34">
        <f t="shared" si="0"/>
        <v>133200</v>
      </c>
      <c r="E46" s="35">
        <f t="shared" si="5"/>
        <v>199800</v>
      </c>
      <c r="F46" s="39">
        <f t="shared" si="6"/>
        <v>7400</v>
      </c>
      <c r="G46" s="40">
        <f t="shared" si="1"/>
        <v>11100</v>
      </c>
      <c r="H46" s="40">
        <f t="shared" si="1"/>
        <v>14800</v>
      </c>
      <c r="I46" s="41">
        <f t="shared" si="1"/>
        <v>22200</v>
      </c>
      <c r="J46" s="45">
        <f t="shared" si="7"/>
        <v>74.85082496621136</v>
      </c>
      <c r="K46" s="46">
        <f t="shared" si="2"/>
        <v>112.27623744931705</v>
      </c>
      <c r="L46" s="46">
        <f t="shared" si="2"/>
        <v>149.70164993242273</v>
      </c>
      <c r="M46" s="47">
        <f t="shared" si="2"/>
        <v>224.5524748986341</v>
      </c>
    </row>
    <row r="47" spans="1:13" s="64" customFormat="1" ht="15">
      <c r="A47" s="53">
        <v>9200</v>
      </c>
      <c r="B47" s="36">
        <f>A47*7.4</f>
        <v>68080</v>
      </c>
      <c r="C47" s="37">
        <f>A47*11.1</f>
        <v>102120</v>
      </c>
      <c r="D47" s="37">
        <f t="shared" si="0"/>
        <v>136160</v>
      </c>
      <c r="E47" s="38">
        <f>A47*22.2</f>
        <v>204240</v>
      </c>
      <c r="F47" s="42">
        <f>B47/$B$25</f>
        <v>7564.444444444444</v>
      </c>
      <c r="G47" s="43">
        <f>C47/$B$25</f>
        <v>11346.666666666666</v>
      </c>
      <c r="H47" s="43">
        <f>D47/$B$25</f>
        <v>15128.888888888889</v>
      </c>
      <c r="I47" s="44">
        <f>E47/$B$25</f>
        <v>22693.333333333332</v>
      </c>
      <c r="J47" s="48">
        <f>(F47*60)*$B$32</f>
        <v>76.51417663212717</v>
      </c>
      <c r="K47" s="49">
        <f>(G47*60)*$B$32</f>
        <v>114.77126494819076</v>
      </c>
      <c r="L47" s="49">
        <f>(H47*60)*$B$32</f>
        <v>153.02835326425435</v>
      </c>
      <c r="M47" s="50">
        <f>(I47*60)*$B$32</f>
        <v>229.54252989638152</v>
      </c>
    </row>
    <row r="48" ht="15">
      <c r="A48" s="3" t="s">
        <v>25</v>
      </c>
    </row>
    <row r="49" ht="15">
      <c r="A49" s="3" t="s">
        <v>38</v>
      </c>
    </row>
    <row r="50" spans="1:4" ht="15">
      <c r="A50" s="5"/>
      <c r="D50" s="1"/>
    </row>
    <row r="51" spans="1:3" ht="15">
      <c r="A51" s="5"/>
      <c r="B51" s="1"/>
      <c r="C51" s="1"/>
    </row>
    <row r="52" ht="15">
      <c r="A52" s="5"/>
    </row>
    <row r="53" ht="15">
      <c r="A53" s="5"/>
    </row>
    <row r="54" ht="15">
      <c r="A54" s="5"/>
    </row>
    <row r="55" ht="15">
      <c r="A55" s="5"/>
    </row>
    <row r="56" ht="15">
      <c r="A56" s="5"/>
    </row>
    <row r="57" ht="15">
      <c r="A57" s="5"/>
    </row>
    <row r="58" ht="15">
      <c r="A58" s="5"/>
    </row>
    <row r="59" ht="15">
      <c r="A59" s="5"/>
    </row>
    <row r="60" ht="15">
      <c r="A60" s="2"/>
    </row>
    <row r="61" ht="15">
      <c r="A61" s="2"/>
    </row>
    <row r="62" ht="15">
      <c r="A62" s="2"/>
    </row>
    <row r="63" ht="15">
      <c r="A63" s="2"/>
    </row>
    <row r="64" ht="15">
      <c r="A64" s="2"/>
    </row>
    <row r="65" ht="15">
      <c r="A65" s="2"/>
    </row>
    <row r="66" ht="15">
      <c r="A66" s="2"/>
    </row>
    <row r="67" ht="15">
      <c r="A67" s="2"/>
    </row>
    <row r="68" ht="15">
      <c r="A68" s="2"/>
    </row>
    <row r="69" ht="15">
      <c r="A69" s="2"/>
    </row>
    <row r="70" ht="15">
      <c r="A70" s="2"/>
    </row>
    <row r="71" ht="15">
      <c r="A71" s="2"/>
    </row>
    <row r="72" ht="15">
      <c r="A72" s="2"/>
    </row>
    <row r="73" ht="15">
      <c r="A73" s="2"/>
    </row>
    <row r="74" ht="15">
      <c r="A74" s="2"/>
    </row>
    <row r="75" ht="15">
      <c r="A75" s="2"/>
    </row>
    <row r="76" ht="15">
      <c r="A76" s="2"/>
    </row>
    <row r="77" ht="15">
      <c r="A77" s="2"/>
    </row>
    <row r="78" ht="15">
      <c r="A78" s="2"/>
    </row>
    <row r="79" ht="15">
      <c r="A79" s="2"/>
    </row>
    <row r="80" ht="15">
      <c r="A80" s="2"/>
    </row>
    <row r="81" ht="15">
      <c r="A81" s="2"/>
    </row>
    <row r="82" ht="15">
      <c r="A82" s="2"/>
    </row>
    <row r="83" ht="15">
      <c r="A83" s="2"/>
    </row>
    <row r="84" ht="15">
      <c r="A84" s="2"/>
    </row>
    <row r="85" ht="15">
      <c r="A85" s="2"/>
    </row>
    <row r="86" ht="15">
      <c r="A86" s="2"/>
    </row>
    <row r="87" ht="15">
      <c r="A87" s="2"/>
    </row>
    <row r="88" ht="15">
      <c r="A88" s="2"/>
    </row>
    <row r="89" ht="15">
      <c r="A89" s="2"/>
    </row>
    <row r="90" ht="15">
      <c r="A90" s="2"/>
    </row>
    <row r="91" ht="15">
      <c r="A91" s="2"/>
    </row>
    <row r="92" ht="15">
      <c r="A92" s="2"/>
    </row>
    <row r="93" ht="15">
      <c r="A93" s="2"/>
    </row>
    <row r="94" ht="15">
      <c r="A94" s="2"/>
    </row>
    <row r="95" ht="15">
      <c r="A95" s="2"/>
    </row>
    <row r="96" ht="15">
      <c r="A96" s="2"/>
    </row>
    <row r="97" ht="15">
      <c r="A97" s="2"/>
    </row>
    <row r="98" ht="15">
      <c r="A98" s="2"/>
    </row>
    <row r="99" ht="15">
      <c r="A99" s="2"/>
    </row>
    <row r="100" ht="15">
      <c r="A100" s="2"/>
    </row>
    <row r="101" ht="15">
      <c r="A101" s="2"/>
    </row>
    <row r="102" ht="15">
      <c r="A102" s="2"/>
    </row>
    <row r="103" ht="15">
      <c r="A103" s="2"/>
    </row>
    <row r="104" ht="15">
      <c r="A104" s="2"/>
    </row>
    <row r="105" ht="15">
      <c r="A105" s="2"/>
    </row>
    <row r="106" ht="15">
      <c r="A106" s="2"/>
    </row>
    <row r="107" ht="15">
      <c r="A107" s="2"/>
    </row>
    <row r="108" ht="15">
      <c r="A108" s="2"/>
    </row>
    <row r="109" ht="15">
      <c r="A109" s="2"/>
    </row>
    <row r="110" ht="15">
      <c r="A110" s="2"/>
    </row>
    <row r="111" ht="15">
      <c r="A111" s="2"/>
    </row>
    <row r="112" ht="15">
      <c r="A112" s="2"/>
    </row>
    <row r="113" ht="15">
      <c r="A113" s="2"/>
    </row>
    <row r="114" ht="15">
      <c r="A114" s="2"/>
    </row>
    <row r="115" ht="15">
      <c r="A115" s="2"/>
    </row>
    <row r="116" ht="15">
      <c r="A116" s="2"/>
    </row>
    <row r="117" ht="15">
      <c r="A117" s="2"/>
    </row>
    <row r="118" ht="15">
      <c r="A118" s="2"/>
    </row>
    <row r="119" ht="15">
      <c r="A119" s="2"/>
    </row>
    <row r="120" ht="15">
      <c r="A120" s="2"/>
    </row>
    <row r="121" ht="15">
      <c r="A121" s="2"/>
    </row>
    <row r="122" ht="15">
      <c r="A122" s="2"/>
    </row>
    <row r="123" ht="15">
      <c r="A123" s="2"/>
    </row>
    <row r="124" ht="15">
      <c r="A124" s="2"/>
    </row>
    <row r="125" ht="15">
      <c r="A125" s="2"/>
    </row>
    <row r="126" ht="15">
      <c r="A126" s="2"/>
    </row>
    <row r="127" ht="15">
      <c r="A127" s="2"/>
    </row>
    <row r="128" ht="15">
      <c r="A128" s="2"/>
    </row>
    <row r="129" ht="15">
      <c r="A129" s="2"/>
    </row>
    <row r="130" ht="15">
      <c r="A130" s="2"/>
    </row>
    <row r="131" ht="15">
      <c r="A131" s="2"/>
    </row>
    <row r="132" ht="15">
      <c r="A132" s="2"/>
    </row>
    <row r="133" ht="15">
      <c r="A133" s="2"/>
    </row>
    <row r="134" ht="15">
      <c r="A134" s="2"/>
    </row>
    <row r="135" ht="15">
      <c r="A135" s="2"/>
    </row>
    <row r="136" ht="15">
      <c r="A136" s="2"/>
    </row>
    <row r="137" ht="15">
      <c r="A137" s="2"/>
    </row>
    <row r="138" ht="15">
      <c r="A138" s="2"/>
    </row>
    <row r="139" ht="15">
      <c r="A139" s="2"/>
    </row>
    <row r="140" ht="15">
      <c r="A140" s="2"/>
    </row>
    <row r="141" ht="15">
      <c r="A141" s="2"/>
    </row>
    <row r="142" ht="15">
      <c r="A142" s="2"/>
    </row>
    <row r="143" ht="15">
      <c r="A143" s="2"/>
    </row>
    <row r="144" ht="15">
      <c r="A144" s="2"/>
    </row>
    <row r="145" ht="15">
      <c r="A145" s="2"/>
    </row>
    <row r="146" ht="15">
      <c r="A146" s="2"/>
    </row>
    <row r="147" ht="15">
      <c r="A147" s="2"/>
    </row>
    <row r="148" ht="15">
      <c r="A148" s="2"/>
    </row>
    <row r="149" ht="15">
      <c r="A149" s="2"/>
    </row>
    <row r="150" ht="15">
      <c r="A150" s="2"/>
    </row>
    <row r="151" ht="15">
      <c r="A151" s="2"/>
    </row>
    <row r="152" ht="15">
      <c r="A152" s="2"/>
    </row>
    <row r="153" ht="15">
      <c r="A153" s="2"/>
    </row>
    <row r="154" ht="15">
      <c r="A154" s="2"/>
    </row>
    <row r="155" ht="15">
      <c r="A155" s="2"/>
    </row>
    <row r="156" ht="15">
      <c r="A156" s="2"/>
    </row>
    <row r="157" ht="15">
      <c r="A157" s="2"/>
    </row>
    <row r="158" ht="15">
      <c r="A158" s="2"/>
    </row>
    <row r="159" ht="15">
      <c r="A159" s="2"/>
    </row>
    <row r="160" ht="15">
      <c r="A160" s="2"/>
    </row>
    <row r="161" ht="15">
      <c r="A161" s="2"/>
    </row>
    <row r="162" ht="15">
      <c r="A162" s="2"/>
    </row>
    <row r="163" ht="15">
      <c r="A163" s="2"/>
    </row>
    <row r="164" ht="15">
      <c r="A164" s="2"/>
    </row>
    <row r="165" ht="15">
      <c r="A165" s="2"/>
    </row>
    <row r="166" ht="15">
      <c r="A166" s="2"/>
    </row>
    <row r="167" ht="15">
      <c r="A167" s="2"/>
    </row>
    <row r="168" ht="15">
      <c r="A168" s="2"/>
    </row>
    <row r="169" ht="15">
      <c r="A169" s="2"/>
    </row>
    <row r="170" ht="15">
      <c r="A170" s="2"/>
    </row>
    <row r="171" ht="15">
      <c r="A171" s="2"/>
    </row>
    <row r="172" ht="15">
      <c r="A172" s="2"/>
    </row>
    <row r="173" ht="15">
      <c r="A173" s="2"/>
    </row>
    <row r="174" ht="15">
      <c r="A174" s="2"/>
    </row>
    <row r="175" ht="15">
      <c r="A175" s="2"/>
    </row>
    <row r="176" ht="15">
      <c r="A176" s="2"/>
    </row>
    <row r="177" ht="15">
      <c r="A177" s="2"/>
    </row>
    <row r="178" ht="15">
      <c r="A178" s="2"/>
    </row>
    <row r="179" ht="15">
      <c r="A179" s="2"/>
    </row>
    <row r="180" ht="15">
      <c r="A180" s="2"/>
    </row>
    <row r="181" ht="15">
      <c r="A181" s="2"/>
    </row>
    <row r="182" ht="15">
      <c r="A182" s="2"/>
    </row>
    <row r="183" ht="15">
      <c r="A183" s="2"/>
    </row>
    <row r="184" ht="15">
      <c r="A184" s="2"/>
    </row>
    <row r="185" ht="15">
      <c r="A185" s="2"/>
    </row>
    <row r="186" ht="15">
      <c r="A186" s="2"/>
    </row>
    <row r="187" ht="15">
      <c r="A187" s="2"/>
    </row>
    <row r="188" ht="15">
      <c r="A188" s="2"/>
    </row>
    <row r="189" ht="15">
      <c r="A189" s="2"/>
    </row>
    <row r="190" ht="15">
      <c r="A190" s="2"/>
    </row>
    <row r="191" ht="15">
      <c r="A191" s="2"/>
    </row>
    <row r="192" ht="15">
      <c r="A192" s="2"/>
    </row>
    <row r="193" ht="15">
      <c r="A193" s="2"/>
    </row>
    <row r="194" ht="15">
      <c r="A194" s="2"/>
    </row>
    <row r="195" ht="15">
      <c r="A195" s="2"/>
    </row>
    <row r="196" ht="15">
      <c r="A196" s="2"/>
    </row>
    <row r="197" ht="15">
      <c r="A197" s="2"/>
    </row>
    <row r="198" ht="15">
      <c r="A198" s="2"/>
    </row>
    <row r="199" ht="15">
      <c r="A199" s="2"/>
    </row>
    <row r="200" ht="15">
      <c r="A200" s="2"/>
    </row>
    <row r="201" ht="15">
      <c r="A201" s="2"/>
    </row>
    <row r="202" ht="15">
      <c r="A202" s="2"/>
    </row>
    <row r="203" ht="15">
      <c r="A203" s="2"/>
    </row>
    <row r="204" ht="15">
      <c r="A204" s="2"/>
    </row>
    <row r="205" ht="15">
      <c r="A205" s="2"/>
    </row>
    <row r="206" ht="15">
      <c r="A206" s="2"/>
    </row>
    <row r="207" ht="15">
      <c r="A207" s="2"/>
    </row>
    <row r="208" ht="15">
      <c r="A208" s="2"/>
    </row>
    <row r="209" ht="15">
      <c r="A209" s="2"/>
    </row>
    <row r="210" ht="15">
      <c r="A210" s="2"/>
    </row>
    <row r="211" ht="15">
      <c r="A211" s="2"/>
    </row>
    <row r="212" ht="15">
      <c r="A212" s="2"/>
    </row>
    <row r="213" ht="15">
      <c r="A213" s="2"/>
    </row>
    <row r="214" ht="15">
      <c r="A214" s="2"/>
    </row>
    <row r="215" ht="15">
      <c r="A215" s="2"/>
    </row>
    <row r="216" ht="15">
      <c r="A216" s="2"/>
    </row>
    <row r="217" ht="15">
      <c r="A217" s="2"/>
    </row>
    <row r="218" ht="15">
      <c r="A218" s="2"/>
    </row>
    <row r="219" ht="15">
      <c r="A219" s="2"/>
    </row>
    <row r="220" ht="15">
      <c r="A220" s="2"/>
    </row>
    <row r="221" ht="15">
      <c r="A221" s="2"/>
    </row>
    <row r="222" ht="15">
      <c r="A222" s="2"/>
    </row>
    <row r="223" ht="15">
      <c r="A223" s="2"/>
    </row>
    <row r="224" ht="15">
      <c r="A224" s="2"/>
    </row>
    <row r="225" ht="15">
      <c r="A225" s="2"/>
    </row>
    <row r="226" ht="15">
      <c r="A226" s="2"/>
    </row>
    <row r="227" ht="15">
      <c r="A227" s="2"/>
    </row>
    <row r="228" ht="15">
      <c r="A228" s="2"/>
    </row>
    <row r="229" ht="15">
      <c r="A229" s="2"/>
    </row>
    <row r="230" ht="15">
      <c r="A230" s="2"/>
    </row>
    <row r="231" ht="15">
      <c r="A231" s="2"/>
    </row>
    <row r="232" ht="15">
      <c r="A232" s="2"/>
    </row>
    <row r="233" ht="15">
      <c r="A233" s="2"/>
    </row>
    <row r="234" ht="15">
      <c r="A234" s="2"/>
    </row>
    <row r="235" ht="15">
      <c r="A235" s="2"/>
    </row>
    <row r="236" ht="15">
      <c r="A236" s="2"/>
    </row>
  </sheetData>
  <sheetProtection password="EE52" sheet="1"/>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NCI-Frederick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Authorized User</cp:lastModifiedBy>
  <dcterms:created xsi:type="dcterms:W3CDTF">2010-02-14T14:12:20Z</dcterms:created>
  <dcterms:modified xsi:type="dcterms:W3CDTF">2010-02-14T19:00:12Z</dcterms:modified>
  <cp:category/>
  <cp:version/>
  <cp:contentType/>
  <cp:contentStatus/>
</cp:coreProperties>
</file>